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ulation" sheetId="1" state="visible" r:id="rId1"/>
    <sheet name="Bestand" sheetId="2" state="visible" r:id="rId2"/>
    <sheet name="Hinwei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D.MM.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FFFFFFFF"/>
    </font>
    <font>
      <b val="1"/>
    </font>
  </fonts>
  <fills count="4">
    <fill>
      <patternFill/>
    </fill>
    <fill>
      <patternFill patternType="gray125"/>
    </fill>
    <fill>
      <patternFill patternType="solid">
        <fgColor rgb="FFF3F3F3"/>
      </patternFill>
    </fill>
    <fill>
      <patternFill patternType="solid">
        <fgColor rgb="FF17171C"/>
      </patternFill>
    </fill>
  </fills>
  <borders count="2">
    <border>
      <left/>
      <right/>
      <top/>
      <bottom/>
      <diagonal/>
    </border>
    <border>
      <bottom style="thin">
        <color rgb="FFE0E0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4" fontId="0" fillId="2" borderId="0" pivotButton="0" quotePrefix="0" xfId="0"/>
    <xf numFmtId="0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2" fillId="3" borderId="0" applyAlignment="1" pivotButton="0" quotePrefix="0" xfId="0">
      <alignment vertical="top" wrapText="1"/>
    </xf>
    <xf numFmtId="0" fontId="0" fillId="0" borderId="1" pivotButton="0" quotePrefix="0" xfId="0"/>
    <xf numFmtId="4" fontId="0" fillId="0" borderId="1" pivotButton="0" quotePrefix="0" xfId="0"/>
    <xf numFmtId="0" fontId="3" fillId="0" borderId="1" pivotButton="0" quotePrefix="0" xfId="0"/>
    <xf numFmtId="4" fontId="3" fillId="0" borderId="1" pivotButton="0" quotePrefix="0" xfId="0"/>
    <xf numFmtId="164" fontId="0" fillId="0" borderId="1" pivotButton="0" quotePrefix="0" xfId="0"/>
    <xf numFmtId="166" fontId="0" fillId="2" borderId="0" pivotButton="0" quotePrefix="0" xfId="0"/>
    <xf numFmtId="1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34" customWidth="1" min="2" max="2"/>
    <col width="34" customWidth="1" min="3" max="3"/>
  </cols>
  <sheetData>
    <row r="1">
      <c r="A1" s="1" t="inlineStr">
        <is>
          <t>Fahrzeugkalkulation – Occasion</t>
        </is>
      </c>
    </row>
    <row r="2">
      <c r="A2" t="inlineStr">
        <is>
          <t>Graue Felder ausfüllen. Muster von carlusion.ch, keine Steuerberatung – im Einzelfall mit Treuhand prüfen.</t>
        </is>
      </c>
    </row>
    <row r="4">
      <c r="A4" t="inlineStr">
        <is>
          <t>Einstandspreis (bezahlter Ankaufpreis) CHF</t>
        </is>
      </c>
      <c r="B4" s="2" t="n">
        <v>15000</v>
      </c>
    </row>
    <row r="5">
      <c r="A5" t="inlineStr">
        <is>
          <t>Ankaufbeleg mit offen ausgewiesener MWST? (Ja/Nein)</t>
        </is>
      </c>
      <c r="B5" s="3" t="inlineStr">
        <is>
          <t>Nein</t>
        </is>
      </c>
    </row>
    <row r="6">
      <c r="A6" t="inlineStr">
        <is>
          <t>Aufbereitung CHF (exkl. MWST)</t>
        </is>
      </c>
      <c r="B6" s="2" t="n">
        <v>600</v>
      </c>
    </row>
    <row r="7">
      <c r="A7" t="inlineStr">
        <is>
          <t>Reparaturen / MFK CHF (exkl. MWST)</t>
        </is>
      </c>
      <c r="B7" s="2" t="n">
        <v>900</v>
      </c>
    </row>
    <row r="8">
      <c r="A8" t="inlineStr">
        <is>
          <t>Weitere Kosten CHF (Transport, Inserate; exkl. MWST)</t>
        </is>
      </c>
      <c r="B8" s="2" t="n">
        <v>250</v>
      </c>
    </row>
    <row r="9">
      <c r="A9" t="inlineStr">
        <is>
          <t>Standkosten pro Tag CHF (kalkulatorisch)</t>
        </is>
      </c>
      <c r="B9" s="2" t="n">
        <v>12</v>
      </c>
    </row>
    <row r="10">
      <c r="A10" t="inlineStr">
        <is>
          <t>Standtage</t>
        </is>
      </c>
      <c r="B10" s="4" t="n">
        <v>45</v>
      </c>
    </row>
    <row r="11">
      <c r="A11" t="inlineStr">
        <is>
          <t>MWST-Normalsatz</t>
        </is>
      </c>
      <c r="B11" s="5" t="n">
        <v>0.081</v>
      </c>
    </row>
    <row r="12">
      <c r="A12" t="inlineStr">
        <is>
          <t>Verkaufspreis CHF (inkl. MWST)</t>
        </is>
      </c>
      <c r="B12" s="2" t="n">
        <v>19900</v>
      </c>
    </row>
    <row r="13">
      <c r="A13" t="inlineStr">
        <is>
          <t>Ziel-Marge CHF (für Preisvorschlag)</t>
        </is>
      </c>
      <c r="B13" s="2" t="n">
        <v>2000</v>
      </c>
    </row>
    <row r="16">
      <c r="A16" s="6" t="inlineStr">
        <is>
          <t>Ergebnis</t>
        </is>
      </c>
      <c r="B16" s="6" t="inlineStr">
        <is>
          <t>Regelbesteuerung (Vorsteuer bzw. fiktive Vorsteuer)</t>
        </is>
      </c>
      <c r="C16" s="6" t="inlineStr">
        <is>
          <t>Margenbesteuerung (nur Sammlerstücke)</t>
        </is>
      </c>
    </row>
    <row r="17">
      <c r="A17" s="7" t="inlineStr">
        <is>
          <t>Vorsteuer / fiktive Vorsteuer auf Ankauf</t>
        </is>
      </c>
      <c r="B17" s="8">
        <f>B4*B11/(1+B11)</f>
        <v/>
      </c>
      <c r="C17" s="8">
        <f>0</f>
        <v/>
      </c>
    </row>
    <row r="18">
      <c r="A18" s="7" t="inlineStr">
        <is>
          <t>Einstand netto (Kostenbasis)</t>
        </is>
      </c>
      <c r="B18" s="8">
        <f>B4-B17</f>
        <v/>
      </c>
      <c r="C18" s="8">
        <f>B4</f>
        <v/>
      </c>
    </row>
    <row r="19">
      <c r="A19" s="7" t="inlineStr">
        <is>
          <t>Standkosten total</t>
        </is>
      </c>
      <c r="B19" s="8">
        <f>B9*B10</f>
        <v/>
      </c>
      <c r="C19" s="8">
        <f>B9*B10</f>
        <v/>
      </c>
    </row>
    <row r="20">
      <c r="A20" s="7" t="inlineStr">
        <is>
          <t>Aufbereitung, Reparaturen, weitere Kosten</t>
        </is>
      </c>
      <c r="B20" s="8">
        <f>B6+B7+B8</f>
        <v/>
      </c>
      <c r="C20" s="8">
        <f>B6+B7+B8</f>
        <v/>
      </c>
    </row>
    <row r="21">
      <c r="A21" s="9" t="inlineStr">
        <is>
          <t>Total Kosten netto</t>
        </is>
      </c>
      <c r="B21" s="10">
        <f>B18+B19+B20</f>
        <v/>
      </c>
      <c r="C21" s="10">
        <f>C18+C19+C20</f>
        <v/>
      </c>
    </row>
    <row r="22">
      <c r="A22" s="7" t="inlineStr">
        <is>
          <t>MWST auf Verkauf</t>
        </is>
      </c>
      <c r="B22" s="8">
        <f>B12*B11/(1+B11)</f>
        <v/>
      </c>
      <c r="C22" s="8">
        <f>(B12-B4)*B11/(1+B11)</f>
        <v/>
      </c>
    </row>
    <row r="23">
      <c r="A23" s="7" t="inlineStr">
        <is>
          <t>Erlös netto (Verkaufspreis − MWST)</t>
        </is>
      </c>
      <c r="B23" s="8">
        <f>B12-B22</f>
        <v/>
      </c>
      <c r="C23" s="8">
        <f>B12-C22</f>
        <v/>
      </c>
    </row>
    <row r="24">
      <c r="A24" s="9" t="inlineStr">
        <is>
          <t>Marge CHF</t>
        </is>
      </c>
      <c r="B24" s="10">
        <f>B23-B21</f>
        <v/>
      </c>
      <c r="C24" s="10">
        <f>C23-C21</f>
        <v/>
      </c>
    </row>
    <row r="25">
      <c r="A25" s="7" t="inlineStr">
        <is>
          <t>Marge in % vom Erlös netto</t>
        </is>
      </c>
      <c r="B25" s="11">
        <f>IF(B23=0,0,B24/B23)</f>
        <v/>
      </c>
      <c r="C25" s="11">
        <f>IF(C23=0,0,C24/C23)</f>
        <v/>
      </c>
    </row>
    <row r="26">
      <c r="A26" s="7" t="inlineStr">
        <is>
          <t>MWST-Zahllast für dieses Fahrzeug (Verkauf − Vorsteuer Ankauf)</t>
        </is>
      </c>
      <c r="B26" s="8">
        <f>B22-B17</f>
        <v/>
      </c>
      <c r="C26" s="8">
        <f>C22-C17</f>
        <v/>
      </c>
    </row>
    <row r="27">
      <c r="A27" s="9" t="inlineStr">
        <is>
          <t>Verkaufspreis inkl. MWST für Ziel-Marge</t>
        </is>
      </c>
      <c r="B27" s="10">
        <f>(B21+B13)*(1+B11)</f>
        <v/>
      </c>
      <c r="C27" s="10">
        <f>(C21+B13)*(1+B11)-B4*B11</f>
        <v/>
      </c>
    </row>
    <row r="29">
      <c r="A29" t="inlineStr">
        <is>
          <t>Margenbesteuerung möglich?</t>
        </is>
      </c>
      <c r="B29">
        <f>IF(B5="Ja","Nein: Ankauf mit offen ausgewiesener MWST","Nur wenn Sammlerstück (z. B. 1. Inverkehrsetzung &gt; 30 Jahre vor Ankauf)")</f>
        <v/>
      </c>
    </row>
    <row r="30">
      <c r="A30" t="inlineStr">
        <is>
          <t>Hinweis</t>
        </is>
      </c>
      <c r="B30" t="inlineStr">
        <is>
          <t>Fiktive Vorsteuer nur bei effektiver Abrechnungsmethode, nicht mit Saldosteuersatz. Details im Blatt «Hinweise».</t>
        </is>
      </c>
    </row>
  </sheetData>
  <dataValidations count="1">
    <dataValidation sqref="B5" showDropDown="0" showInputMessage="0" showErrorMessage="0" allowBlank="0" type="list">
      <formula1>"Ja,Nein"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6" t="inlineStr">
        <is>
          <t>Fahrzeug</t>
        </is>
      </c>
      <c r="B1" s="6" t="inlineStr">
        <is>
          <t>VIN / Stammnummer</t>
        </is>
      </c>
      <c r="C1" s="6" t="inlineStr">
        <is>
          <t>Ankaufdatum</t>
        </is>
      </c>
      <c r="D1" s="6" t="inlineStr">
        <is>
          <t>Einstandspreis CHF</t>
        </is>
      </c>
      <c r="E1" s="6" t="inlineStr">
        <is>
          <t>Besteuerung (Regel/Marge)</t>
        </is>
      </c>
      <c r="F1" s="6" t="inlineStr">
        <is>
          <t>Aufbereitung + Reparaturen CHF netto</t>
        </is>
      </c>
      <c r="G1" s="6" t="inlineStr">
        <is>
          <t>Weitere Kosten CHF netto</t>
        </is>
      </c>
      <c r="H1" s="6" t="inlineStr">
        <is>
          <t>Standkosten/Tag CHF</t>
        </is>
      </c>
      <c r="I1" s="6" t="inlineStr">
        <is>
          <t>Verkaufsdatum</t>
        </is>
      </c>
      <c r="J1" s="6" t="inlineStr">
        <is>
          <t>Standtage</t>
        </is>
      </c>
      <c r="K1" s="6" t="inlineStr">
        <is>
          <t>Verkaufspreis CHF inkl. MWST</t>
        </is>
      </c>
      <c r="L1" s="6" t="inlineStr">
        <is>
          <t>Vorsteuer Ankauf CHF</t>
        </is>
      </c>
      <c r="M1" s="6" t="inlineStr">
        <is>
          <t>Kosten netto CHF</t>
        </is>
      </c>
      <c r="N1" s="6" t="inlineStr">
        <is>
          <t>MWST Verkauf CHF</t>
        </is>
      </c>
      <c r="O1" s="6" t="inlineStr">
        <is>
          <t>Erlös netto CHF</t>
        </is>
      </c>
      <c r="P1" s="6" t="inlineStr">
        <is>
          <t>Marge CHF</t>
        </is>
      </c>
      <c r="Q1" s="6" t="inlineStr">
        <is>
          <t>Marge %</t>
        </is>
      </c>
    </row>
    <row r="2">
      <c r="A2" s="3" t="inlineStr">
        <is>
          <t>VW Golf 1.5 TSI</t>
        </is>
      </c>
      <c r="B2" s="3" t="inlineStr">
        <is>
          <t>WVWZZZAUZKW000001</t>
        </is>
      </c>
      <c r="C2" s="12" t="n">
        <v>46235</v>
      </c>
      <c r="D2" s="2" t="n">
        <v>15000</v>
      </c>
      <c r="E2" s="3" t="inlineStr">
        <is>
          <t>Regel</t>
        </is>
      </c>
      <c r="F2" s="2" t="n">
        <v>1500</v>
      </c>
      <c r="G2" s="2" t="n">
        <v>250</v>
      </c>
      <c r="H2" s="2" t="n">
        <v>12</v>
      </c>
      <c r="I2" s="12" t="n">
        <v>46280</v>
      </c>
      <c r="J2" s="13">
        <f>IF(C2="","",IF(I2="",TODAY(),I2)-C2)</f>
        <v/>
      </c>
      <c r="K2" s="2" t="n">
        <v>19900</v>
      </c>
      <c r="L2" s="14">
        <f>IF(D2="","",IF(E2="Marge",0,D2*Kalkulation!$B$11/(1+Kalkulation!$B$11)))</f>
        <v/>
      </c>
      <c r="M2" s="14">
        <f>IF(D2="","",D2-L2+F2+G2+H2*N(J2))</f>
        <v/>
      </c>
      <c r="N2" s="14">
        <f>IF(OR(D2="",K2=""),"",IF(E2="Marge",K2-D2,K2)*Kalkulation!$B$11/(1+Kalkulation!$B$11))</f>
        <v/>
      </c>
      <c r="O2" s="14">
        <f>IF(N2="","",K2-N2)</f>
        <v/>
      </c>
      <c r="P2" s="14">
        <f>IF(O2="","",O2-M2)</f>
        <v/>
      </c>
      <c r="Q2" s="15">
        <f>IF(OR(P2="",O2=0),"",P2/O2)</f>
        <v/>
      </c>
    </row>
    <row r="3">
      <c r="A3" s="3" t="inlineStr">
        <is>
          <t>Mercedes 280 SL (1970)</t>
        </is>
      </c>
      <c r="B3" s="3" t="inlineStr">
        <is>
          <t>WDB1130441000001</t>
        </is>
      </c>
      <c r="C3" s="12" t="n">
        <v>46213</v>
      </c>
      <c r="D3" s="2" t="n">
        <v>60000</v>
      </c>
      <c r="E3" s="3" t="inlineStr">
        <is>
          <t>Marge</t>
        </is>
      </c>
      <c r="F3" s="2" t="n">
        <v>3000</v>
      </c>
      <c r="G3" s="2" t="n">
        <v>400</v>
      </c>
      <c r="H3" s="2" t="n">
        <v>15</v>
      </c>
      <c r="I3" s="12" t="n"/>
      <c r="J3" s="13">
        <f>IF(C3="","",IF(I3="",TODAY(),I3)-C3)</f>
        <v/>
      </c>
      <c r="K3" s="2" t="n">
        <v>72000</v>
      </c>
      <c r="L3" s="14">
        <f>IF(D3="","",IF(E3="Marge",0,D3*Kalkulation!$B$11/(1+Kalkulation!$B$11)))</f>
        <v/>
      </c>
      <c r="M3" s="14">
        <f>IF(D3="","",D3-L3+F3+G3+H3*N(J3))</f>
        <v/>
      </c>
      <c r="N3" s="14">
        <f>IF(OR(D3="",K3=""),"",IF(E3="Marge",K3-D3,K3)*Kalkulation!$B$11/(1+Kalkulation!$B$11))</f>
        <v/>
      </c>
      <c r="O3" s="14">
        <f>IF(N3="","",K3-N3)</f>
        <v/>
      </c>
      <c r="P3" s="14">
        <f>IF(O3="","",O3-M3)</f>
        <v/>
      </c>
      <c r="Q3" s="15">
        <f>IF(OR(P3="",O3=0),"",P3/O3)</f>
        <v/>
      </c>
    </row>
    <row r="4">
      <c r="A4" s="3" t="n"/>
      <c r="B4" s="3" t="n"/>
      <c r="C4" s="12" t="n"/>
      <c r="D4" s="2" t="n"/>
      <c r="E4" s="3" t="n"/>
      <c r="F4" s="2" t="n"/>
      <c r="G4" s="2" t="n"/>
      <c r="H4" s="2" t="n"/>
      <c r="I4" s="12" t="n"/>
      <c r="J4" s="13">
        <f>IF(C4="","",IF(I4="",TODAY(),I4)-C4)</f>
        <v/>
      </c>
      <c r="K4" s="2" t="n"/>
      <c r="L4" s="14">
        <f>IF(D4="","",IF(E4="Marge",0,D4*Kalkulation!$B$11/(1+Kalkulation!$B$11)))</f>
        <v/>
      </c>
      <c r="M4" s="14">
        <f>IF(D4="","",D4-L4+F4+G4+H4*N(J4))</f>
        <v/>
      </c>
      <c r="N4" s="14">
        <f>IF(OR(D4="",K4=""),"",IF(E4="Marge",K4-D4,K4)*Kalkulation!$B$11/(1+Kalkulation!$B$11))</f>
        <v/>
      </c>
      <c r="O4" s="14">
        <f>IF(N4="","",K4-N4)</f>
        <v/>
      </c>
      <c r="P4" s="14">
        <f>IF(O4="","",O4-M4)</f>
        <v/>
      </c>
      <c r="Q4" s="15">
        <f>IF(OR(P4="",O4=0),"",P4/O4)</f>
        <v/>
      </c>
    </row>
    <row r="5">
      <c r="A5" s="3" t="n"/>
      <c r="B5" s="3" t="n"/>
      <c r="C5" s="12" t="n"/>
      <c r="D5" s="2" t="n"/>
      <c r="E5" s="3" t="n"/>
      <c r="F5" s="2" t="n"/>
      <c r="G5" s="2" t="n"/>
      <c r="H5" s="2" t="n"/>
      <c r="I5" s="12" t="n"/>
      <c r="J5" s="13">
        <f>IF(C5="","",IF(I5="",TODAY(),I5)-C5)</f>
        <v/>
      </c>
      <c r="K5" s="2" t="n"/>
      <c r="L5" s="14">
        <f>IF(D5="","",IF(E5="Marge",0,D5*Kalkulation!$B$11/(1+Kalkulation!$B$11)))</f>
        <v/>
      </c>
      <c r="M5" s="14">
        <f>IF(D5="","",D5-L5+F5+G5+H5*N(J5))</f>
        <v/>
      </c>
      <c r="N5" s="14">
        <f>IF(OR(D5="",K5=""),"",IF(E5="Marge",K5-D5,K5)*Kalkulation!$B$11/(1+Kalkulation!$B$11))</f>
        <v/>
      </c>
      <c r="O5" s="14">
        <f>IF(N5="","",K5-N5)</f>
        <v/>
      </c>
      <c r="P5" s="14">
        <f>IF(O5="","",O5-M5)</f>
        <v/>
      </c>
      <c r="Q5" s="15">
        <f>IF(OR(P5="",O5=0),"",P5/O5)</f>
        <v/>
      </c>
    </row>
    <row r="6">
      <c r="A6" s="3" t="n"/>
      <c r="B6" s="3" t="n"/>
      <c r="C6" s="12" t="n"/>
      <c r="D6" s="2" t="n"/>
      <c r="E6" s="3" t="n"/>
      <c r="F6" s="2" t="n"/>
      <c r="G6" s="2" t="n"/>
      <c r="H6" s="2" t="n"/>
      <c r="I6" s="12" t="n"/>
      <c r="J6" s="13">
        <f>IF(C6="","",IF(I6="",TODAY(),I6)-C6)</f>
        <v/>
      </c>
      <c r="K6" s="2" t="n"/>
      <c r="L6" s="14">
        <f>IF(D6="","",IF(E6="Marge",0,D6*Kalkulation!$B$11/(1+Kalkulation!$B$11)))</f>
        <v/>
      </c>
      <c r="M6" s="14">
        <f>IF(D6="","",D6-L6+F6+G6+H6*N(J6))</f>
        <v/>
      </c>
      <c r="N6" s="14">
        <f>IF(OR(D6="",K6=""),"",IF(E6="Marge",K6-D6,K6)*Kalkulation!$B$11/(1+Kalkulation!$B$11))</f>
        <v/>
      </c>
      <c r="O6" s="14">
        <f>IF(N6="","",K6-N6)</f>
        <v/>
      </c>
      <c r="P6" s="14">
        <f>IF(O6="","",O6-M6)</f>
        <v/>
      </c>
      <c r="Q6" s="15">
        <f>IF(OR(P6="",O6=0),"",P6/O6)</f>
        <v/>
      </c>
    </row>
    <row r="7">
      <c r="A7" s="3" t="n"/>
      <c r="B7" s="3" t="n"/>
      <c r="C7" s="12" t="n"/>
      <c r="D7" s="2" t="n"/>
      <c r="E7" s="3" t="n"/>
      <c r="F7" s="2" t="n"/>
      <c r="G7" s="2" t="n"/>
      <c r="H7" s="2" t="n"/>
      <c r="I7" s="12" t="n"/>
      <c r="J7" s="13">
        <f>IF(C7="","",IF(I7="",TODAY(),I7)-C7)</f>
        <v/>
      </c>
      <c r="K7" s="2" t="n"/>
      <c r="L7" s="14">
        <f>IF(D7="","",IF(E7="Marge",0,D7*Kalkulation!$B$11/(1+Kalkulation!$B$11)))</f>
        <v/>
      </c>
      <c r="M7" s="14">
        <f>IF(D7="","",D7-L7+F7+G7+H7*N(J7))</f>
        <v/>
      </c>
      <c r="N7" s="14">
        <f>IF(OR(D7="",K7=""),"",IF(E7="Marge",K7-D7,K7)*Kalkulation!$B$11/(1+Kalkulation!$B$11))</f>
        <v/>
      </c>
      <c r="O7" s="14">
        <f>IF(N7="","",K7-N7)</f>
        <v/>
      </c>
      <c r="P7" s="14">
        <f>IF(O7="","",O7-M7)</f>
        <v/>
      </c>
      <c r="Q7" s="15">
        <f>IF(OR(P7="",O7=0),"",P7/O7)</f>
        <v/>
      </c>
    </row>
    <row r="8">
      <c r="A8" s="3" t="n"/>
      <c r="B8" s="3" t="n"/>
      <c r="C8" s="12" t="n"/>
      <c r="D8" s="2" t="n"/>
      <c r="E8" s="3" t="n"/>
      <c r="F8" s="2" t="n"/>
      <c r="G8" s="2" t="n"/>
      <c r="H8" s="2" t="n"/>
      <c r="I8" s="12" t="n"/>
      <c r="J8" s="13">
        <f>IF(C8="","",IF(I8="",TODAY(),I8)-C8)</f>
        <v/>
      </c>
      <c r="K8" s="2" t="n"/>
      <c r="L8" s="14">
        <f>IF(D8="","",IF(E8="Marge",0,D8*Kalkulation!$B$11/(1+Kalkulation!$B$11)))</f>
        <v/>
      </c>
      <c r="M8" s="14">
        <f>IF(D8="","",D8-L8+F8+G8+H8*N(J8))</f>
        <v/>
      </c>
      <c r="N8" s="14">
        <f>IF(OR(D8="",K8=""),"",IF(E8="Marge",K8-D8,K8)*Kalkulation!$B$11/(1+Kalkulation!$B$11))</f>
        <v/>
      </c>
      <c r="O8" s="14">
        <f>IF(N8="","",K8-N8)</f>
        <v/>
      </c>
      <c r="P8" s="14">
        <f>IF(O8="","",O8-M8)</f>
        <v/>
      </c>
      <c r="Q8" s="15">
        <f>IF(OR(P8="",O8=0),"",P8/O8)</f>
        <v/>
      </c>
    </row>
    <row r="9">
      <c r="A9" s="3" t="n"/>
      <c r="B9" s="3" t="n"/>
      <c r="C9" s="12" t="n"/>
      <c r="D9" s="2" t="n"/>
      <c r="E9" s="3" t="n"/>
      <c r="F9" s="2" t="n"/>
      <c r="G9" s="2" t="n"/>
      <c r="H9" s="2" t="n"/>
      <c r="I9" s="12" t="n"/>
      <c r="J9" s="13">
        <f>IF(C9="","",IF(I9="",TODAY(),I9)-C9)</f>
        <v/>
      </c>
      <c r="K9" s="2" t="n"/>
      <c r="L9" s="14">
        <f>IF(D9="","",IF(E9="Marge",0,D9*Kalkulation!$B$11/(1+Kalkulation!$B$11)))</f>
        <v/>
      </c>
      <c r="M9" s="14">
        <f>IF(D9="","",D9-L9+F9+G9+H9*N(J9))</f>
        <v/>
      </c>
      <c r="N9" s="14">
        <f>IF(OR(D9="",K9=""),"",IF(E9="Marge",K9-D9,K9)*Kalkulation!$B$11/(1+Kalkulation!$B$11))</f>
        <v/>
      </c>
      <c r="O9" s="14">
        <f>IF(N9="","",K9-N9)</f>
        <v/>
      </c>
      <c r="P9" s="14">
        <f>IF(O9="","",O9-M9)</f>
        <v/>
      </c>
      <c r="Q9" s="15">
        <f>IF(OR(P9="",O9=0),"",P9/O9)</f>
        <v/>
      </c>
    </row>
    <row r="10">
      <c r="A10" s="3" t="n"/>
      <c r="B10" s="3" t="n"/>
      <c r="C10" s="12" t="n"/>
      <c r="D10" s="2" t="n"/>
      <c r="E10" s="3" t="n"/>
      <c r="F10" s="2" t="n"/>
      <c r="G10" s="2" t="n"/>
      <c r="H10" s="2" t="n"/>
      <c r="I10" s="12" t="n"/>
      <c r="J10" s="13">
        <f>IF(C10="","",IF(I10="",TODAY(),I10)-C10)</f>
        <v/>
      </c>
      <c r="K10" s="2" t="n"/>
      <c r="L10" s="14">
        <f>IF(D10="","",IF(E10="Marge",0,D10*Kalkulation!$B$11/(1+Kalkulation!$B$11)))</f>
        <v/>
      </c>
      <c r="M10" s="14">
        <f>IF(D10="","",D10-L10+F10+G10+H10*N(J10))</f>
        <v/>
      </c>
      <c r="N10" s="14">
        <f>IF(OR(D10="",K10=""),"",IF(E10="Marge",K10-D10,K10)*Kalkulation!$B$11/(1+Kalkulation!$B$11))</f>
        <v/>
      </c>
      <c r="O10" s="14">
        <f>IF(N10="","",K10-N10)</f>
        <v/>
      </c>
      <c r="P10" s="14">
        <f>IF(O10="","",O10-M10)</f>
        <v/>
      </c>
      <c r="Q10" s="15">
        <f>IF(OR(P10="",O10=0),"",P10/O10)</f>
        <v/>
      </c>
    </row>
    <row r="11">
      <c r="A11" s="3" t="n"/>
      <c r="B11" s="3" t="n"/>
      <c r="C11" s="12" t="n"/>
      <c r="D11" s="2" t="n"/>
      <c r="E11" s="3" t="n"/>
      <c r="F11" s="2" t="n"/>
      <c r="G11" s="2" t="n"/>
      <c r="H11" s="2" t="n"/>
      <c r="I11" s="12" t="n"/>
      <c r="J11" s="13">
        <f>IF(C11="","",IF(I11="",TODAY(),I11)-C11)</f>
        <v/>
      </c>
      <c r="K11" s="2" t="n"/>
      <c r="L11" s="14">
        <f>IF(D11="","",IF(E11="Marge",0,D11*Kalkulation!$B$11/(1+Kalkulation!$B$11)))</f>
        <v/>
      </c>
      <c r="M11" s="14">
        <f>IF(D11="","",D11-L11+F11+G11+H11*N(J11))</f>
        <v/>
      </c>
      <c r="N11" s="14">
        <f>IF(OR(D11="",K11=""),"",IF(E11="Marge",K11-D11,K11)*Kalkulation!$B$11/(1+Kalkulation!$B$11))</f>
        <v/>
      </c>
      <c r="O11" s="14">
        <f>IF(N11="","",K11-N11)</f>
        <v/>
      </c>
      <c r="P11" s="14">
        <f>IF(O11="","",O11-M11)</f>
        <v/>
      </c>
      <c r="Q11" s="15">
        <f>IF(OR(P11="",O11=0),"",P11/O11)</f>
        <v/>
      </c>
    </row>
    <row r="12">
      <c r="A12" s="3" t="n"/>
      <c r="B12" s="3" t="n"/>
      <c r="C12" s="12" t="n"/>
      <c r="D12" s="2" t="n"/>
      <c r="E12" s="3" t="n"/>
      <c r="F12" s="2" t="n"/>
      <c r="G12" s="2" t="n"/>
      <c r="H12" s="2" t="n"/>
      <c r="I12" s="12" t="n"/>
      <c r="J12" s="13">
        <f>IF(C12="","",IF(I12="",TODAY(),I12)-C12)</f>
        <v/>
      </c>
      <c r="K12" s="2" t="n"/>
      <c r="L12" s="14">
        <f>IF(D12="","",IF(E12="Marge",0,D12*Kalkulation!$B$11/(1+Kalkulation!$B$11)))</f>
        <v/>
      </c>
      <c r="M12" s="14">
        <f>IF(D12="","",D12-L12+F12+G12+H12*N(J12))</f>
        <v/>
      </c>
      <c r="N12" s="14">
        <f>IF(OR(D12="",K12=""),"",IF(E12="Marge",K12-D12,K12)*Kalkulation!$B$11/(1+Kalkulation!$B$11))</f>
        <v/>
      </c>
      <c r="O12" s="14">
        <f>IF(N12="","",K12-N12)</f>
        <v/>
      </c>
      <c r="P12" s="14">
        <f>IF(O12="","",O12-M12)</f>
        <v/>
      </c>
      <c r="Q12" s="15">
        <f>IF(OR(P12="",O12=0),"",P12/O12)</f>
        <v/>
      </c>
    </row>
    <row r="13">
      <c r="A13" s="3" t="n"/>
      <c r="B13" s="3" t="n"/>
      <c r="C13" s="12" t="n"/>
      <c r="D13" s="2" t="n"/>
      <c r="E13" s="3" t="n"/>
      <c r="F13" s="2" t="n"/>
      <c r="G13" s="2" t="n"/>
      <c r="H13" s="2" t="n"/>
      <c r="I13" s="12" t="n"/>
      <c r="J13" s="13">
        <f>IF(C13="","",IF(I13="",TODAY(),I13)-C13)</f>
        <v/>
      </c>
      <c r="K13" s="2" t="n"/>
      <c r="L13" s="14">
        <f>IF(D13="","",IF(E13="Marge",0,D13*Kalkulation!$B$11/(1+Kalkulation!$B$11)))</f>
        <v/>
      </c>
      <c r="M13" s="14">
        <f>IF(D13="","",D13-L13+F13+G13+H13*N(J13))</f>
        <v/>
      </c>
      <c r="N13" s="14">
        <f>IF(OR(D13="",K13=""),"",IF(E13="Marge",K13-D13,K13)*Kalkulation!$B$11/(1+Kalkulation!$B$11))</f>
        <v/>
      </c>
      <c r="O13" s="14">
        <f>IF(N13="","",K13-N13)</f>
        <v/>
      </c>
      <c r="P13" s="14">
        <f>IF(O13="","",O13-M13)</f>
        <v/>
      </c>
      <c r="Q13" s="15">
        <f>IF(OR(P13="",O13=0),"",P13/O13)</f>
        <v/>
      </c>
    </row>
    <row r="14">
      <c r="A14" s="3" t="n"/>
      <c r="B14" s="3" t="n"/>
      <c r="C14" s="12" t="n"/>
      <c r="D14" s="2" t="n"/>
      <c r="E14" s="3" t="n"/>
      <c r="F14" s="2" t="n"/>
      <c r="G14" s="2" t="n"/>
      <c r="H14" s="2" t="n"/>
      <c r="I14" s="12" t="n"/>
      <c r="J14" s="13">
        <f>IF(C14="","",IF(I14="",TODAY(),I14)-C14)</f>
        <v/>
      </c>
      <c r="K14" s="2" t="n"/>
      <c r="L14" s="14">
        <f>IF(D14="","",IF(E14="Marge",0,D14*Kalkulation!$B$11/(1+Kalkulation!$B$11)))</f>
        <v/>
      </c>
      <c r="M14" s="14">
        <f>IF(D14="","",D14-L14+F14+G14+H14*N(J14))</f>
        <v/>
      </c>
      <c r="N14" s="14">
        <f>IF(OR(D14="",K14=""),"",IF(E14="Marge",K14-D14,K14)*Kalkulation!$B$11/(1+Kalkulation!$B$11))</f>
        <v/>
      </c>
      <c r="O14" s="14">
        <f>IF(N14="","",K14-N14)</f>
        <v/>
      </c>
      <c r="P14" s="14">
        <f>IF(O14="","",O14-M14)</f>
        <v/>
      </c>
      <c r="Q14" s="15">
        <f>IF(OR(P14="",O14=0),"",P14/O14)</f>
        <v/>
      </c>
    </row>
    <row r="15">
      <c r="A15" s="3" t="n"/>
      <c r="B15" s="3" t="n"/>
      <c r="C15" s="12" t="n"/>
      <c r="D15" s="2" t="n"/>
      <c r="E15" s="3" t="n"/>
      <c r="F15" s="2" t="n"/>
      <c r="G15" s="2" t="n"/>
      <c r="H15" s="2" t="n"/>
      <c r="I15" s="12" t="n"/>
      <c r="J15" s="13">
        <f>IF(C15="","",IF(I15="",TODAY(),I15)-C15)</f>
        <v/>
      </c>
      <c r="K15" s="2" t="n"/>
      <c r="L15" s="14">
        <f>IF(D15="","",IF(E15="Marge",0,D15*Kalkulation!$B$11/(1+Kalkulation!$B$11)))</f>
        <v/>
      </c>
      <c r="M15" s="14">
        <f>IF(D15="","",D15-L15+F15+G15+H15*N(J15))</f>
        <v/>
      </c>
      <c r="N15" s="14">
        <f>IF(OR(D15="",K15=""),"",IF(E15="Marge",K15-D15,K15)*Kalkulation!$B$11/(1+Kalkulation!$B$11))</f>
        <v/>
      </c>
      <c r="O15" s="14">
        <f>IF(N15="","",K15-N15)</f>
        <v/>
      </c>
      <c r="P15" s="14">
        <f>IF(O15="","",O15-M15)</f>
        <v/>
      </c>
      <c r="Q15" s="15">
        <f>IF(OR(P15="",O15=0),"",P15/O15)</f>
        <v/>
      </c>
    </row>
    <row r="16">
      <c r="A16" s="3" t="n"/>
      <c r="B16" s="3" t="n"/>
      <c r="C16" s="12" t="n"/>
      <c r="D16" s="2" t="n"/>
      <c r="E16" s="3" t="n"/>
      <c r="F16" s="2" t="n"/>
      <c r="G16" s="2" t="n"/>
      <c r="H16" s="2" t="n"/>
      <c r="I16" s="12" t="n"/>
      <c r="J16" s="13">
        <f>IF(C16="","",IF(I16="",TODAY(),I16)-C16)</f>
        <v/>
      </c>
      <c r="K16" s="2" t="n"/>
      <c r="L16" s="14">
        <f>IF(D16="","",IF(E16="Marge",0,D16*Kalkulation!$B$11/(1+Kalkulation!$B$11)))</f>
        <v/>
      </c>
      <c r="M16" s="14">
        <f>IF(D16="","",D16-L16+F16+G16+H16*N(J16))</f>
        <v/>
      </c>
      <c r="N16" s="14">
        <f>IF(OR(D16="",K16=""),"",IF(E16="Marge",K16-D16,K16)*Kalkulation!$B$11/(1+Kalkulation!$B$11))</f>
        <v/>
      </c>
      <c r="O16" s="14">
        <f>IF(N16="","",K16-N16)</f>
        <v/>
      </c>
      <c r="P16" s="14">
        <f>IF(O16="","",O16-M16)</f>
        <v/>
      </c>
      <c r="Q16" s="15">
        <f>IF(OR(P16="",O16=0),"",P16/O16)</f>
        <v/>
      </c>
    </row>
    <row r="17">
      <c r="A17" s="3" t="n"/>
      <c r="B17" s="3" t="n"/>
      <c r="C17" s="12" t="n"/>
      <c r="D17" s="2" t="n"/>
      <c r="E17" s="3" t="n"/>
      <c r="F17" s="2" t="n"/>
      <c r="G17" s="2" t="n"/>
      <c r="H17" s="2" t="n"/>
      <c r="I17" s="12" t="n"/>
      <c r="J17" s="13">
        <f>IF(C17="","",IF(I17="",TODAY(),I17)-C17)</f>
        <v/>
      </c>
      <c r="K17" s="2" t="n"/>
      <c r="L17" s="14">
        <f>IF(D17="","",IF(E17="Marge",0,D17*Kalkulation!$B$11/(1+Kalkulation!$B$11)))</f>
        <v/>
      </c>
      <c r="M17" s="14">
        <f>IF(D17="","",D17-L17+F17+G17+H17*N(J17))</f>
        <v/>
      </c>
      <c r="N17" s="14">
        <f>IF(OR(D17="",K17=""),"",IF(E17="Marge",K17-D17,K17)*Kalkulation!$B$11/(1+Kalkulation!$B$11))</f>
        <v/>
      </c>
      <c r="O17" s="14">
        <f>IF(N17="","",K17-N17)</f>
        <v/>
      </c>
      <c r="P17" s="14">
        <f>IF(O17="","",O17-M17)</f>
        <v/>
      </c>
      <c r="Q17" s="15">
        <f>IF(OR(P17="",O17=0),"",P17/O17)</f>
        <v/>
      </c>
    </row>
    <row r="18">
      <c r="A18" s="3" t="n"/>
      <c r="B18" s="3" t="n"/>
      <c r="C18" s="12" t="n"/>
      <c r="D18" s="2" t="n"/>
      <c r="E18" s="3" t="n"/>
      <c r="F18" s="2" t="n"/>
      <c r="G18" s="2" t="n"/>
      <c r="H18" s="2" t="n"/>
      <c r="I18" s="12" t="n"/>
      <c r="J18" s="13">
        <f>IF(C18="","",IF(I18="",TODAY(),I18)-C18)</f>
        <v/>
      </c>
      <c r="K18" s="2" t="n"/>
      <c r="L18" s="14">
        <f>IF(D18="","",IF(E18="Marge",0,D18*Kalkulation!$B$11/(1+Kalkulation!$B$11)))</f>
        <v/>
      </c>
      <c r="M18" s="14">
        <f>IF(D18="","",D18-L18+F18+G18+H18*N(J18))</f>
        <v/>
      </c>
      <c r="N18" s="14">
        <f>IF(OR(D18="",K18=""),"",IF(E18="Marge",K18-D18,K18)*Kalkulation!$B$11/(1+Kalkulation!$B$11))</f>
        <v/>
      </c>
      <c r="O18" s="14">
        <f>IF(N18="","",K18-N18)</f>
        <v/>
      </c>
      <c r="P18" s="14">
        <f>IF(O18="","",O18-M18)</f>
        <v/>
      </c>
      <c r="Q18" s="15">
        <f>IF(OR(P18="",O18=0),"",P18/O18)</f>
        <v/>
      </c>
    </row>
    <row r="19">
      <c r="A19" s="3" t="n"/>
      <c r="B19" s="3" t="n"/>
      <c r="C19" s="12" t="n"/>
      <c r="D19" s="2" t="n"/>
      <c r="E19" s="3" t="n"/>
      <c r="F19" s="2" t="n"/>
      <c r="G19" s="2" t="n"/>
      <c r="H19" s="2" t="n"/>
      <c r="I19" s="12" t="n"/>
      <c r="J19" s="13">
        <f>IF(C19="","",IF(I19="",TODAY(),I19)-C19)</f>
        <v/>
      </c>
      <c r="K19" s="2" t="n"/>
      <c r="L19" s="14">
        <f>IF(D19="","",IF(E19="Marge",0,D19*Kalkulation!$B$11/(1+Kalkulation!$B$11)))</f>
        <v/>
      </c>
      <c r="M19" s="14">
        <f>IF(D19="","",D19-L19+F19+G19+H19*N(J19))</f>
        <v/>
      </c>
      <c r="N19" s="14">
        <f>IF(OR(D19="",K19=""),"",IF(E19="Marge",K19-D19,K19)*Kalkulation!$B$11/(1+Kalkulation!$B$11))</f>
        <v/>
      </c>
      <c r="O19" s="14">
        <f>IF(N19="","",K19-N19)</f>
        <v/>
      </c>
      <c r="P19" s="14">
        <f>IF(O19="","",O19-M19)</f>
        <v/>
      </c>
      <c r="Q19" s="15">
        <f>IF(OR(P19="",O19=0),"",P19/O19)</f>
        <v/>
      </c>
    </row>
    <row r="20">
      <c r="A20" s="3" t="n"/>
      <c r="B20" s="3" t="n"/>
      <c r="C20" s="12" t="n"/>
      <c r="D20" s="2" t="n"/>
      <c r="E20" s="3" t="n"/>
      <c r="F20" s="2" t="n"/>
      <c r="G20" s="2" t="n"/>
      <c r="H20" s="2" t="n"/>
      <c r="I20" s="12" t="n"/>
      <c r="J20" s="13">
        <f>IF(C20="","",IF(I20="",TODAY(),I20)-C20)</f>
        <v/>
      </c>
      <c r="K20" s="2" t="n"/>
      <c r="L20" s="14">
        <f>IF(D20="","",IF(E20="Marge",0,D20*Kalkulation!$B$11/(1+Kalkulation!$B$11)))</f>
        <v/>
      </c>
      <c r="M20" s="14">
        <f>IF(D20="","",D20-L20+F20+G20+H20*N(J20))</f>
        <v/>
      </c>
      <c r="N20" s="14">
        <f>IF(OR(D20="",K20=""),"",IF(E20="Marge",K20-D20,K20)*Kalkulation!$B$11/(1+Kalkulation!$B$11))</f>
        <v/>
      </c>
      <c r="O20" s="14">
        <f>IF(N20="","",K20-N20)</f>
        <v/>
      </c>
      <c r="P20" s="14">
        <f>IF(O20="","",O20-M20)</f>
        <v/>
      </c>
      <c r="Q20" s="15">
        <f>IF(OR(P20="",O20=0),"",P20/O20)</f>
        <v/>
      </c>
    </row>
    <row r="21">
      <c r="A21" s="3" t="n"/>
      <c r="B21" s="3" t="n"/>
      <c r="C21" s="12" t="n"/>
      <c r="D21" s="2" t="n"/>
      <c r="E21" s="3" t="n"/>
      <c r="F21" s="2" t="n"/>
      <c r="G21" s="2" t="n"/>
      <c r="H21" s="2" t="n"/>
      <c r="I21" s="12" t="n"/>
      <c r="J21" s="13">
        <f>IF(C21="","",IF(I21="",TODAY(),I21)-C21)</f>
        <v/>
      </c>
      <c r="K21" s="2" t="n"/>
      <c r="L21" s="14">
        <f>IF(D21="","",IF(E21="Marge",0,D21*Kalkulation!$B$11/(1+Kalkulation!$B$11)))</f>
        <v/>
      </c>
      <c r="M21" s="14">
        <f>IF(D21="","",D21-L21+F21+G21+H21*N(J21))</f>
        <v/>
      </c>
      <c r="N21" s="14">
        <f>IF(OR(D21="",K21=""),"",IF(E21="Marge",K21-D21,K21)*Kalkulation!$B$11/(1+Kalkulation!$B$11))</f>
        <v/>
      </c>
      <c r="O21" s="14">
        <f>IF(N21="","",K21-N21)</f>
        <v/>
      </c>
      <c r="P21" s="14">
        <f>IF(O21="","",O21-M21)</f>
        <v/>
      </c>
      <c r="Q21" s="15">
        <f>IF(OR(P21="",O21=0),"",P21/O21)</f>
        <v/>
      </c>
    </row>
    <row r="22">
      <c r="A22" s="3" t="n"/>
      <c r="B22" s="3" t="n"/>
      <c r="C22" s="12" t="n"/>
      <c r="D22" s="2" t="n"/>
      <c r="E22" s="3" t="n"/>
      <c r="F22" s="2" t="n"/>
      <c r="G22" s="2" t="n"/>
      <c r="H22" s="2" t="n"/>
      <c r="I22" s="12" t="n"/>
      <c r="J22" s="13">
        <f>IF(C22="","",IF(I22="",TODAY(),I22)-C22)</f>
        <v/>
      </c>
      <c r="K22" s="2" t="n"/>
      <c r="L22" s="14">
        <f>IF(D22="","",IF(E22="Marge",0,D22*Kalkulation!$B$11/(1+Kalkulation!$B$11)))</f>
        <v/>
      </c>
      <c r="M22" s="14">
        <f>IF(D22="","",D22-L22+F22+G22+H22*N(J22))</f>
        <v/>
      </c>
      <c r="N22" s="14">
        <f>IF(OR(D22="",K22=""),"",IF(E22="Marge",K22-D22,K22)*Kalkulation!$B$11/(1+Kalkulation!$B$11))</f>
        <v/>
      </c>
      <c r="O22" s="14">
        <f>IF(N22="","",K22-N22)</f>
        <v/>
      </c>
      <c r="P22" s="14">
        <f>IF(O22="","",O22-M22)</f>
        <v/>
      </c>
      <c r="Q22" s="15">
        <f>IF(OR(P22="",O22=0),"",P22/O22)</f>
        <v/>
      </c>
    </row>
    <row r="23">
      <c r="A23" s="3" t="n"/>
      <c r="B23" s="3" t="n"/>
      <c r="C23" s="12" t="n"/>
      <c r="D23" s="2" t="n"/>
      <c r="E23" s="3" t="n"/>
      <c r="F23" s="2" t="n"/>
      <c r="G23" s="2" t="n"/>
      <c r="H23" s="2" t="n"/>
      <c r="I23" s="12" t="n"/>
      <c r="J23" s="13">
        <f>IF(C23="","",IF(I23="",TODAY(),I23)-C23)</f>
        <v/>
      </c>
      <c r="K23" s="2" t="n"/>
      <c r="L23" s="14">
        <f>IF(D23="","",IF(E23="Marge",0,D23*Kalkulation!$B$11/(1+Kalkulation!$B$11)))</f>
        <v/>
      </c>
      <c r="M23" s="14">
        <f>IF(D23="","",D23-L23+F23+G23+H23*N(J23))</f>
        <v/>
      </c>
      <c r="N23" s="14">
        <f>IF(OR(D23="",K23=""),"",IF(E23="Marge",K23-D23,K23)*Kalkulation!$B$11/(1+Kalkulation!$B$11))</f>
        <v/>
      </c>
      <c r="O23" s="14">
        <f>IF(N23="","",K23-N23)</f>
        <v/>
      </c>
      <c r="P23" s="14">
        <f>IF(O23="","",O23-M23)</f>
        <v/>
      </c>
      <c r="Q23" s="15">
        <f>IF(OR(P23="",O23=0),"",P23/O23)</f>
        <v/>
      </c>
    </row>
    <row r="24">
      <c r="A24" s="3" t="n"/>
      <c r="B24" s="3" t="n"/>
      <c r="C24" s="12" t="n"/>
      <c r="D24" s="2" t="n"/>
      <c r="E24" s="3" t="n"/>
      <c r="F24" s="2" t="n"/>
      <c r="G24" s="2" t="n"/>
      <c r="H24" s="2" t="n"/>
      <c r="I24" s="12" t="n"/>
      <c r="J24" s="13">
        <f>IF(C24="","",IF(I24="",TODAY(),I24)-C24)</f>
        <v/>
      </c>
      <c r="K24" s="2" t="n"/>
      <c r="L24" s="14">
        <f>IF(D24="","",IF(E24="Marge",0,D24*Kalkulation!$B$11/(1+Kalkulation!$B$11)))</f>
        <v/>
      </c>
      <c r="M24" s="14">
        <f>IF(D24="","",D24-L24+F24+G24+H24*N(J24))</f>
        <v/>
      </c>
      <c r="N24" s="14">
        <f>IF(OR(D24="",K24=""),"",IF(E24="Marge",K24-D24,K24)*Kalkulation!$B$11/(1+Kalkulation!$B$11))</f>
        <v/>
      </c>
      <c r="O24" s="14">
        <f>IF(N24="","",K24-N24)</f>
        <v/>
      </c>
      <c r="P24" s="14">
        <f>IF(O24="","",O24-M24)</f>
        <v/>
      </c>
      <c r="Q24" s="15">
        <f>IF(OR(P24="",O24=0),"",P24/O24)</f>
        <v/>
      </c>
    </row>
    <row r="25">
      <c r="A25" s="3" t="n"/>
      <c r="B25" s="3" t="n"/>
      <c r="C25" s="12" t="n"/>
      <c r="D25" s="2" t="n"/>
      <c r="E25" s="3" t="n"/>
      <c r="F25" s="2" t="n"/>
      <c r="G25" s="2" t="n"/>
      <c r="H25" s="2" t="n"/>
      <c r="I25" s="12" t="n"/>
      <c r="J25" s="13">
        <f>IF(C25="","",IF(I25="",TODAY(),I25)-C25)</f>
        <v/>
      </c>
      <c r="K25" s="2" t="n"/>
      <c r="L25" s="14">
        <f>IF(D25="","",IF(E25="Marge",0,D25*Kalkulation!$B$11/(1+Kalkulation!$B$11)))</f>
        <v/>
      </c>
      <c r="M25" s="14">
        <f>IF(D25="","",D25-L25+F25+G25+H25*N(J25))</f>
        <v/>
      </c>
      <c r="N25" s="14">
        <f>IF(OR(D25="",K25=""),"",IF(E25="Marge",K25-D25,K25)*Kalkulation!$B$11/(1+Kalkulation!$B$11))</f>
        <v/>
      </c>
      <c r="O25" s="14">
        <f>IF(N25="","",K25-N25)</f>
        <v/>
      </c>
      <c r="P25" s="14">
        <f>IF(O25="","",O25-M25)</f>
        <v/>
      </c>
      <c r="Q25" s="15">
        <f>IF(OR(P25="",O25=0),"",P25/O25)</f>
        <v/>
      </c>
    </row>
    <row r="26">
      <c r="A26" s="3" t="n"/>
      <c r="B26" s="3" t="n"/>
      <c r="C26" s="12" t="n"/>
      <c r="D26" s="2" t="n"/>
      <c r="E26" s="3" t="n"/>
      <c r="F26" s="2" t="n"/>
      <c r="G26" s="2" t="n"/>
      <c r="H26" s="2" t="n"/>
      <c r="I26" s="12" t="n"/>
      <c r="J26" s="13">
        <f>IF(C26="","",IF(I26="",TODAY(),I26)-C26)</f>
        <v/>
      </c>
      <c r="K26" s="2" t="n"/>
      <c r="L26" s="14">
        <f>IF(D26="","",IF(E26="Marge",0,D26*Kalkulation!$B$11/(1+Kalkulation!$B$11)))</f>
        <v/>
      </c>
      <c r="M26" s="14">
        <f>IF(D26="","",D26-L26+F26+G26+H26*N(J26))</f>
        <v/>
      </c>
      <c r="N26" s="14">
        <f>IF(OR(D26="",K26=""),"",IF(E26="Marge",K26-D26,K26)*Kalkulation!$B$11/(1+Kalkulation!$B$11))</f>
        <v/>
      </c>
      <c r="O26" s="14">
        <f>IF(N26="","",K26-N26)</f>
        <v/>
      </c>
      <c r="P26" s="14">
        <f>IF(O26="","",O26-M26)</f>
        <v/>
      </c>
      <c r="Q26" s="15">
        <f>IF(OR(P26="",O26=0),"",P26/O26)</f>
        <v/>
      </c>
    </row>
    <row r="27">
      <c r="A27" s="3" t="n"/>
      <c r="B27" s="3" t="n"/>
      <c r="C27" s="12" t="n"/>
      <c r="D27" s="2" t="n"/>
      <c r="E27" s="3" t="n"/>
      <c r="F27" s="2" t="n"/>
      <c r="G27" s="2" t="n"/>
      <c r="H27" s="2" t="n"/>
      <c r="I27" s="12" t="n"/>
      <c r="J27" s="13">
        <f>IF(C27="","",IF(I27="",TODAY(),I27)-C27)</f>
        <v/>
      </c>
      <c r="K27" s="2" t="n"/>
      <c r="L27" s="14">
        <f>IF(D27="","",IF(E27="Marge",0,D27*Kalkulation!$B$11/(1+Kalkulation!$B$11)))</f>
        <v/>
      </c>
      <c r="M27" s="14">
        <f>IF(D27="","",D27-L27+F27+G27+H27*N(J27))</f>
        <v/>
      </c>
      <c r="N27" s="14">
        <f>IF(OR(D27="",K27=""),"",IF(E27="Marge",K27-D27,K27)*Kalkulation!$B$11/(1+Kalkulation!$B$11))</f>
        <v/>
      </c>
      <c r="O27" s="14">
        <f>IF(N27="","",K27-N27)</f>
        <v/>
      </c>
      <c r="P27" s="14">
        <f>IF(O27="","",O27-M27)</f>
        <v/>
      </c>
      <c r="Q27" s="15">
        <f>IF(OR(P27="",O27=0),"",P27/O27)</f>
        <v/>
      </c>
    </row>
    <row r="28">
      <c r="A28" s="3" t="n"/>
      <c r="B28" s="3" t="n"/>
      <c r="C28" s="12" t="n"/>
      <c r="D28" s="2" t="n"/>
      <c r="E28" s="3" t="n"/>
      <c r="F28" s="2" t="n"/>
      <c r="G28" s="2" t="n"/>
      <c r="H28" s="2" t="n"/>
      <c r="I28" s="12" t="n"/>
      <c r="J28" s="13">
        <f>IF(C28="","",IF(I28="",TODAY(),I28)-C28)</f>
        <v/>
      </c>
      <c r="K28" s="2" t="n"/>
      <c r="L28" s="14">
        <f>IF(D28="","",IF(E28="Marge",0,D28*Kalkulation!$B$11/(1+Kalkulation!$B$11)))</f>
        <v/>
      </c>
      <c r="M28" s="14">
        <f>IF(D28="","",D28-L28+F28+G28+H28*N(J28))</f>
        <v/>
      </c>
      <c r="N28" s="14">
        <f>IF(OR(D28="",K28=""),"",IF(E28="Marge",K28-D28,K28)*Kalkulation!$B$11/(1+Kalkulation!$B$11))</f>
        <v/>
      </c>
      <c r="O28" s="14">
        <f>IF(N28="","",K28-N28)</f>
        <v/>
      </c>
      <c r="P28" s="14">
        <f>IF(O28="","",O28-M28)</f>
        <v/>
      </c>
      <c r="Q28" s="15">
        <f>IF(OR(P28="",O28=0),"",P28/O28)</f>
        <v/>
      </c>
    </row>
    <row r="29">
      <c r="A29" s="3" t="n"/>
      <c r="B29" s="3" t="n"/>
      <c r="C29" s="12" t="n"/>
      <c r="D29" s="2" t="n"/>
      <c r="E29" s="3" t="n"/>
      <c r="F29" s="2" t="n"/>
      <c r="G29" s="2" t="n"/>
      <c r="H29" s="2" t="n"/>
      <c r="I29" s="12" t="n"/>
      <c r="J29" s="13">
        <f>IF(C29="","",IF(I29="",TODAY(),I29)-C29)</f>
        <v/>
      </c>
      <c r="K29" s="2" t="n"/>
      <c r="L29" s="14">
        <f>IF(D29="","",IF(E29="Marge",0,D29*Kalkulation!$B$11/(1+Kalkulation!$B$11)))</f>
        <v/>
      </c>
      <c r="M29" s="14">
        <f>IF(D29="","",D29-L29+F29+G29+H29*N(J29))</f>
        <v/>
      </c>
      <c r="N29" s="14">
        <f>IF(OR(D29="",K29=""),"",IF(E29="Marge",K29-D29,K29)*Kalkulation!$B$11/(1+Kalkulation!$B$11))</f>
        <v/>
      </c>
      <c r="O29" s="14">
        <f>IF(N29="","",K29-N29)</f>
        <v/>
      </c>
      <c r="P29" s="14">
        <f>IF(O29="","",O29-M29)</f>
        <v/>
      </c>
      <c r="Q29" s="15">
        <f>IF(OR(P29="",O29=0),"",P29/O29)</f>
        <v/>
      </c>
    </row>
    <row r="30">
      <c r="A30" s="3" t="n"/>
      <c r="B30" s="3" t="n"/>
      <c r="C30" s="12" t="n"/>
      <c r="D30" s="2" t="n"/>
      <c r="E30" s="3" t="n"/>
      <c r="F30" s="2" t="n"/>
      <c r="G30" s="2" t="n"/>
      <c r="H30" s="2" t="n"/>
      <c r="I30" s="12" t="n"/>
      <c r="J30" s="13">
        <f>IF(C30="","",IF(I30="",TODAY(),I30)-C30)</f>
        <v/>
      </c>
      <c r="K30" s="2" t="n"/>
      <c r="L30" s="14">
        <f>IF(D30="","",IF(E30="Marge",0,D30*Kalkulation!$B$11/(1+Kalkulation!$B$11)))</f>
        <v/>
      </c>
      <c r="M30" s="14">
        <f>IF(D30="","",D30-L30+F30+G30+H30*N(J30))</f>
        <v/>
      </c>
      <c r="N30" s="14">
        <f>IF(OR(D30="",K30=""),"",IF(E30="Marge",K30-D30,K30)*Kalkulation!$B$11/(1+Kalkulation!$B$11))</f>
        <v/>
      </c>
      <c r="O30" s="14">
        <f>IF(N30="","",K30-N30)</f>
        <v/>
      </c>
      <c r="P30" s="14">
        <f>IF(O30="","",O30-M30)</f>
        <v/>
      </c>
      <c r="Q30" s="15">
        <f>IF(OR(P30="",O30=0),"",P30/O30)</f>
        <v/>
      </c>
    </row>
    <row r="31">
      <c r="A31" s="3" t="n"/>
      <c r="B31" s="3" t="n"/>
      <c r="C31" s="12" t="n"/>
      <c r="D31" s="2" t="n"/>
      <c r="E31" s="3" t="n"/>
      <c r="F31" s="2" t="n"/>
      <c r="G31" s="2" t="n"/>
      <c r="H31" s="2" t="n"/>
      <c r="I31" s="12" t="n"/>
      <c r="J31" s="13">
        <f>IF(C31="","",IF(I31="",TODAY(),I31)-C31)</f>
        <v/>
      </c>
      <c r="K31" s="2" t="n"/>
      <c r="L31" s="14">
        <f>IF(D31="","",IF(E31="Marge",0,D31*Kalkulation!$B$11/(1+Kalkulation!$B$11)))</f>
        <v/>
      </c>
      <c r="M31" s="14">
        <f>IF(D31="","",D31-L31+F31+G31+H31*N(J31))</f>
        <v/>
      </c>
      <c r="N31" s="14">
        <f>IF(OR(D31="",K31=""),"",IF(E31="Marge",K31-D31,K31)*Kalkulation!$B$11/(1+Kalkulation!$B$11))</f>
        <v/>
      </c>
      <c r="O31" s="14">
        <f>IF(N31="","",K31-N31)</f>
        <v/>
      </c>
      <c r="P31" s="14">
        <f>IF(O31="","",O31-M31)</f>
        <v/>
      </c>
      <c r="Q31" s="15">
        <f>IF(OR(P31="",O31=0),"",P31/O31)</f>
        <v/>
      </c>
    </row>
  </sheetData>
  <dataValidations count="1">
    <dataValidation sqref="E2 E3 E4 E5 E6 E7 E8 E9 E10 E11 E12 E13 E14 E15 E16 E17 E18 E19 E20 E21 E22 E23 E24 E25 E26 E27 E28 E29 E30 E31" showDropDown="0" showInputMessage="0" showErrorMessage="0" allowBlank="1" type="list">
      <formula1>"Regel,Marge"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Hinweise zur Vorlage (Stand November 2026)</t>
        </is>
      </c>
    </row>
    <row r="2">
      <c r="A2" t="inlineStr"/>
    </row>
    <row r="3">
      <c r="A3" t="inlineStr">
        <is>
          <t>Muster, keine Steuerberatung. Prüfen Sie die Anwendung im Einzelfall mit Ihrer Treuhand.</t>
        </is>
      </c>
    </row>
    <row r="4">
      <c r="A4" t="inlineStr"/>
    </row>
    <row r="5">
      <c r="A5" t="inlineStr">
        <is>
          <t>Regelbesteuerung mit fiktiver Vorsteuer (Art. 28a MWSTG): Kauft die Garage eine Occasion ohne offen</t>
        </is>
      </c>
    </row>
    <row r="6">
      <c r="A6" t="inlineStr">
        <is>
          <t>ausgewiesene MWST (z. B. von Privat), darf sie fiktive Vorsteuer abziehen: bezahlter Betrag × 8,1 / 108,1.</t>
        </is>
      </c>
    </row>
    <row r="7">
      <c r="A7" t="inlineStr">
        <is>
          <t>Im Gegenzug wird der ganze Verkaufspreis versteuert. Voraussetzung u. a.: effektive Abrechnungsmethode.</t>
        </is>
      </c>
    </row>
    <row r="8">
      <c r="A8" t="inlineStr">
        <is>
          <t>Quelle: ESTV, MWST-Branchen-Info 05 Motorfahrzeuggewerbe, Ziff. 3 bis 3.2.</t>
        </is>
      </c>
    </row>
    <row r="9">
      <c r="A9" t="inlineStr"/>
    </row>
    <row r="10">
      <c r="A10" t="inlineStr">
        <is>
          <t>Margenbesteuerung (Art. 24a MWSTG): nur für Sammlerstücke, bei Motorfahrzeugen namentlich wenn die erste</t>
        </is>
      </c>
    </row>
    <row r="11">
      <c r="A11" t="inlineStr">
        <is>
          <t>Inverkehrsetzung beim Ankauf länger als 30 Jahre zurückliegt (Art. 48a Abs. 3 Bst. c MWSTV).</t>
        </is>
      </c>
    </row>
    <row r="12">
      <c r="A12" t="inlineStr">
        <is>
          <t>Steuer = (Verkaufspreis − Ankaufspreis) × 8,1 / 108,1. Kein Vorsteuerabzug auf dem Ankauf.</t>
        </is>
      </c>
    </row>
    <row r="13">
      <c r="A13" t="inlineStr">
        <is>
          <t>Die MWST darf auf der Rechnung nicht offen ausgewiesen werden (kein Satz, kein Betrag; Art. 48c MWSTV).</t>
        </is>
      </c>
    </row>
    <row r="14">
      <c r="A14" t="inlineStr">
        <is>
          <t>Der Vermerk «margenbesteuert» ist zulässig, aber nicht vorgeschrieben.</t>
        </is>
      </c>
    </row>
    <row r="15">
      <c r="A15" t="inlineStr">
        <is>
          <t>Quelle: ESTV, MWST-Info 07 Steuerbemessung und Steuersätze, Ziff. 1.6.</t>
        </is>
      </c>
    </row>
    <row r="16">
      <c r="A16" t="inlineStr"/>
    </row>
    <row r="17">
      <c r="A17" t="inlineStr">
        <is>
          <t>Vorsteuer auf Aufbereitung und Reparaturen ist separat abziehbar; deshalb rechnet die Vorlage diese Kosten netto.</t>
        </is>
      </c>
    </row>
    <row r="18">
      <c r="A18" t="inlineStr">
        <is>
          <t>Standkosten sind kalkulatorisch (Platz, Kapital, Versicherung) und ohne MWST erfasst.</t>
        </is>
      </c>
    </row>
    <row r="19">
      <c r="A19" t="inlineStr"/>
    </row>
    <row r="20">
      <c r="A20" t="inlineStr">
        <is>
          <t>Mehr dazu: https://carlusion.ch/ratgeber/margenbesteuerung-autohandel</t>
        </is>
      </c>
    </row>
    <row r="21">
      <c r="A21" t="inlineStr">
        <is>
          <t>MWST-Rechner: https://carlusion.ch/tools/mwst-rechner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Carlusion</dc:creator>
  <dc:title>Fahrzeugkalkulation – Muster</dc:title>
  <dcterms:created xsi:type="dcterms:W3CDTF">2026-11-01T14:52:21Z</dcterms:created>
  <dcterms:modified xsi:type="dcterms:W3CDTF">2026-11-01T14:52:21Z</dcterms:modified>
</cp:coreProperties>
</file>